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financiera1\Desktop\INFORMES DE MANTENIMIENTOS\2019\"/>
    </mc:Choice>
  </mc:AlternateContent>
  <xr:revisionPtr revIDLastSave="0" documentId="13_ncr:1_{756A456C-22FA-4A1E-93BE-2314CB88EE72}" xr6:coauthVersionLast="40" xr6:coauthVersionMax="40" xr10:uidLastSave="{00000000-0000-0000-0000-000000000000}"/>
  <bookViews>
    <workbookView xWindow="0" yWindow="0" windowWidth="28800" windowHeight="12225" activeTab="1" xr2:uid="{00000000-000D-0000-FFFF-FFFF00000000}"/>
  </bookViews>
  <sheets>
    <sheet name="ASIGNACION PTO.2018" sheetId="28" r:id="rId1"/>
    <sheet name="ASIGNACION PTO-2019" sheetId="30" r:id="rId2"/>
  </sheets>
  <calcPr calcId="181029"/>
</workbook>
</file>

<file path=xl/calcChain.xml><?xml version="1.0" encoding="utf-8"?>
<calcChain xmlns="http://schemas.openxmlformats.org/spreadsheetml/2006/main">
  <c r="H12" i="30" l="1"/>
  <c r="H20" i="30"/>
  <c r="H26" i="30"/>
  <c r="H28" i="30"/>
  <c r="I35" i="30" l="1"/>
  <c r="I34" i="30"/>
  <c r="I33" i="30"/>
  <c r="I32" i="30"/>
  <c r="I31" i="30"/>
  <c r="I30" i="30"/>
  <c r="I29" i="30"/>
  <c r="I27" i="30"/>
  <c r="I26" i="30" s="1"/>
  <c r="I25" i="30"/>
  <c r="I24" i="30"/>
  <c r="I22" i="30"/>
  <c r="I20" i="30" s="1"/>
  <c r="I21" i="30"/>
  <c r="I18" i="30"/>
  <c r="I17" i="30"/>
  <c r="I16" i="30"/>
  <c r="I15" i="30"/>
  <c r="I14" i="30"/>
  <c r="H13" i="30"/>
  <c r="I12" i="30"/>
  <c r="I12" i="28"/>
  <c r="H13" i="28"/>
  <c r="I35" i="28"/>
  <c r="I34" i="28"/>
  <c r="I33" i="28"/>
  <c r="I29" i="28"/>
  <c r="I30" i="28"/>
  <c r="I31" i="28"/>
  <c r="I32" i="28"/>
  <c r="I28" i="28"/>
  <c r="I27" i="28"/>
  <c r="I26" i="28"/>
  <c r="I25" i="28"/>
  <c r="I24" i="28"/>
  <c r="I23" i="28"/>
  <c r="I22" i="28"/>
  <c r="I21" i="28"/>
  <c r="I20" i="28"/>
  <c r="I18" i="28"/>
  <c r="I17" i="28"/>
  <c r="I16" i="28"/>
  <c r="I15" i="28"/>
  <c r="I14" i="28"/>
  <c r="I13" i="28"/>
  <c r="H20" i="28"/>
  <c r="H23" i="28"/>
  <c r="H26" i="28"/>
  <c r="H28" i="28"/>
  <c r="H19" i="28"/>
  <c r="H19" i="30"/>
  <c r="I23" i="30"/>
  <c r="I19" i="28"/>
  <c r="I13" i="30" l="1"/>
  <c r="I28" i="30"/>
  <c r="I19" i="30" s="1"/>
</calcChain>
</file>

<file path=xl/sharedStrings.xml><?xml version="1.0" encoding="utf-8"?>
<sst xmlns="http://schemas.openxmlformats.org/spreadsheetml/2006/main" count="210" uniqueCount="94">
  <si>
    <t>Tipo de archivo</t>
  </si>
  <si>
    <t>Nit entidad reportante</t>
  </si>
  <si>
    <t>Digito de verificacion</t>
  </si>
  <si>
    <t>Periodo de corte</t>
  </si>
  <si>
    <t>Año</t>
  </si>
  <si>
    <t>Ver tabla de periodo</t>
  </si>
  <si>
    <t>Solo digitos</t>
  </si>
  <si>
    <t>Alfanumerico</t>
  </si>
  <si>
    <t>Codigo del concepto</t>
  </si>
  <si>
    <t>Recursos definitivos</t>
  </si>
  <si>
    <t>Pagos</t>
  </si>
  <si>
    <t>Saldo a ejecutar</t>
  </si>
  <si>
    <t xml:space="preserve">Valor del porcentaje de ejcucion </t>
  </si>
  <si>
    <t>Mantenimiento Hospitalario</t>
  </si>
  <si>
    <t xml:space="preserve">Nombre del archivo </t>
  </si>
  <si>
    <t>NITRNTIDADPPANNO113.TXT</t>
  </si>
  <si>
    <t>Nombre del Hospital</t>
  </si>
  <si>
    <t>Representante legal</t>
  </si>
  <si>
    <t>00113</t>
  </si>
  <si>
    <t>Escriba 00113 (tener en cuenta que los ceros cuentan) por cada registro</t>
  </si>
  <si>
    <t xml:space="preserve">1. </t>
  </si>
  <si>
    <t>Total de ingresos</t>
  </si>
  <si>
    <t xml:space="preserve">2. </t>
  </si>
  <si>
    <t>Valor de los contratos con la nacion y con las entidades territoriales</t>
  </si>
  <si>
    <t>3.1</t>
  </si>
  <si>
    <t xml:space="preserve">3.1.1 </t>
  </si>
  <si>
    <t>Edificio</t>
  </si>
  <si>
    <t xml:space="preserve">3.1.2. </t>
  </si>
  <si>
    <t>3.1.3.</t>
  </si>
  <si>
    <t>3.1.4.</t>
  </si>
  <si>
    <t>3.2.</t>
  </si>
  <si>
    <t>Otros</t>
  </si>
  <si>
    <t>3.1.5.</t>
  </si>
  <si>
    <t xml:space="preserve">3.2.1. </t>
  </si>
  <si>
    <t xml:space="preserve">3.2.1.1. </t>
  </si>
  <si>
    <t>De imágenes diagnosticas</t>
  </si>
  <si>
    <t>3.2.1.2</t>
  </si>
  <si>
    <t>3.2.2.</t>
  </si>
  <si>
    <t>3.2.2.1.</t>
  </si>
  <si>
    <t>Otros de diagnostico</t>
  </si>
  <si>
    <t>De mantenimiento de la vida</t>
  </si>
  <si>
    <t>3.2.3.</t>
  </si>
  <si>
    <t>Equipo industrial de uso hospitalario</t>
  </si>
  <si>
    <t>3.2.3.1.</t>
  </si>
  <si>
    <t>3.2.4.</t>
  </si>
  <si>
    <t>3.2.4.1.</t>
  </si>
  <si>
    <t>Bombas de agua y calderas</t>
  </si>
  <si>
    <t>3.2.4.2.</t>
  </si>
  <si>
    <t>3.2.4.3.</t>
  </si>
  <si>
    <t>3.2.4.4.</t>
  </si>
  <si>
    <t>Relacionadas con servicio de apoyo</t>
  </si>
  <si>
    <t>3.2.4.5.</t>
  </si>
  <si>
    <t>3.2.6.</t>
  </si>
  <si>
    <t>3.2.5.</t>
  </si>
  <si>
    <t>Recursos asignados a</t>
  </si>
  <si>
    <t>Sistema de redes</t>
  </si>
  <si>
    <t>De laboratorio</t>
  </si>
  <si>
    <t xml:space="preserve">Recursos iniciales </t>
  </si>
  <si>
    <t>Númerico</t>
  </si>
  <si>
    <t xml:space="preserve">Valor  </t>
  </si>
  <si>
    <t xml:space="preserve">Porcentaje  </t>
  </si>
  <si>
    <t>Solo digitos. Reportar cero si no presupuestó</t>
  </si>
  <si>
    <t>Solo digitos. Reportar cero si no ejecutó</t>
  </si>
  <si>
    <t xml:space="preserve">Ejecución </t>
  </si>
  <si>
    <t>Solo digitos. Reportar cero si no pagó</t>
  </si>
  <si>
    <t>ARCHIVO TIPO 00113</t>
  </si>
  <si>
    <t xml:space="preserve">Número de NIT de la empresa  reportante  </t>
  </si>
  <si>
    <t>Periodo de corte para la presentación de la informacion</t>
  </si>
  <si>
    <t>Año de corte para la presentación de la información</t>
  </si>
  <si>
    <t>Digito de verificación</t>
  </si>
  <si>
    <t xml:space="preserve"> Mantenimiento de la infraestructura </t>
  </si>
  <si>
    <t>Instalaciones físicas</t>
  </si>
  <si>
    <t xml:space="preserve"> Mantenimiento de la dotacion </t>
  </si>
  <si>
    <t>Equipos biomédicos</t>
  </si>
  <si>
    <t>De terapia tratamiento y rehabilitación</t>
  </si>
  <si>
    <t>Plantas eléctricas</t>
  </si>
  <si>
    <t>Equipos de lavandería y cocina</t>
  </si>
  <si>
    <t>Autoclaves y esterilización</t>
  </si>
  <si>
    <t>Refrigeración y aire acondicionado</t>
  </si>
  <si>
    <t>Muebles de uso administrativo y asistencial</t>
  </si>
  <si>
    <t>Equipo de comunicación e informática</t>
  </si>
  <si>
    <t>Áreas adyacentes</t>
  </si>
  <si>
    <t xml:space="preserve">HOSPITAL SAN JUAN BAUTISTA E.S.E  CHAPARRAL TOLIMA </t>
  </si>
  <si>
    <t xml:space="preserve">EN PESOS </t>
  </si>
  <si>
    <t xml:space="preserve">GERENTE </t>
  </si>
  <si>
    <t>3.2.2.2</t>
  </si>
  <si>
    <t xml:space="preserve">DIANA PATRICIA BUENAVENTURA JIMENEZ </t>
  </si>
  <si>
    <t xml:space="preserve">REVISOR FISCAL </t>
  </si>
  <si>
    <t>JORGE ALBERTO VAQUIRO CAPERA</t>
  </si>
  <si>
    <t>Proyecto: Ingeniero Diego Osorio.</t>
  </si>
  <si>
    <t>Reviso: Sol Marina C.de Arce.</t>
  </si>
  <si>
    <t xml:space="preserve">Valor de la ejcucion a </t>
  </si>
  <si>
    <t xml:space="preserve">Valor pago a </t>
  </si>
  <si>
    <t xml:space="preserve">Valor saldo por  ejecutar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</si>
</sst>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66" fontId="2" fillId="0" borderId="1" xfId="1" applyNumberFormat="1" applyFont="1" applyBorder="1" applyAlignment="1">
      <alignment vertical="top" wrapText="1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 vertical="top" wrapText="1"/>
    </xf>
    <xf numFmtId="166" fontId="2" fillId="4" borderId="1" xfId="1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166" fontId="3" fillId="5" borderId="1" xfId="1" applyNumberFormat="1" applyFont="1" applyFill="1" applyBorder="1" applyAlignment="1">
      <alignment vertical="top" wrapText="1"/>
    </xf>
    <xf numFmtId="165" fontId="2" fillId="4" borderId="1" xfId="1" applyNumberFormat="1" applyFont="1" applyFill="1" applyBorder="1" applyAlignment="1">
      <alignment vertical="top" wrapText="1"/>
    </xf>
    <xf numFmtId="165" fontId="3" fillId="5" borderId="1" xfId="1" applyNumberFormat="1" applyFont="1" applyFill="1" applyBorder="1" applyAlignment="1">
      <alignment vertical="top" wrapText="1"/>
    </xf>
    <xf numFmtId="165" fontId="2" fillId="0" borderId="1" xfId="1" applyNumberFormat="1" applyFont="1" applyBorder="1" applyAlignment="1">
      <alignment vertical="top" wrapText="1"/>
    </xf>
    <xf numFmtId="0" fontId="2" fillId="5" borderId="1" xfId="0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vertical="top" wrapText="1"/>
    </xf>
    <xf numFmtId="165" fontId="2" fillId="6" borderId="1" xfId="1" applyNumberFormat="1" applyFont="1" applyFill="1" applyBorder="1" applyAlignment="1">
      <alignment vertical="top" wrapText="1"/>
    </xf>
    <xf numFmtId="0" fontId="2" fillId="2" borderId="3" xfId="0" applyFont="1" applyFill="1" applyBorder="1"/>
    <xf numFmtId="0" fontId="2" fillId="0" borderId="1" xfId="0" applyFont="1" applyBorder="1" applyAlignment="1">
      <alignment horizontal="center" vertical="justify" wrapText="1"/>
    </xf>
    <xf numFmtId="0" fontId="2" fillId="4" borderId="1" xfId="0" applyFont="1" applyFill="1" applyBorder="1" applyAlignment="1">
      <alignment vertical="top" wrapText="1"/>
    </xf>
    <xf numFmtId="165" fontId="2" fillId="4" borderId="1" xfId="1" applyFont="1" applyFill="1" applyBorder="1"/>
    <xf numFmtId="0" fontId="2" fillId="0" borderId="1" xfId="0" applyFont="1" applyBorder="1" applyAlignment="1">
      <alignment vertical="top" wrapText="1"/>
    </xf>
    <xf numFmtId="166" fontId="2" fillId="6" borderId="1" xfId="1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165" fontId="2" fillId="7" borderId="1" xfId="1" applyNumberFormat="1" applyFont="1" applyFill="1" applyBorder="1" applyAlignment="1">
      <alignment vertical="top" wrapText="1"/>
    </xf>
    <xf numFmtId="165" fontId="2" fillId="2" borderId="2" xfId="1" applyFont="1" applyFill="1" applyBorder="1"/>
    <xf numFmtId="165" fontId="2" fillId="8" borderId="1" xfId="1" applyNumberFormat="1" applyFont="1" applyFill="1" applyBorder="1" applyAlignment="1">
      <alignment vertical="top" wrapText="1"/>
    </xf>
    <xf numFmtId="2" fontId="2" fillId="6" borderId="1" xfId="1" applyNumberFormat="1" applyFont="1" applyFill="1" applyBorder="1" applyAlignment="1">
      <alignment vertical="top" wrapText="1"/>
    </xf>
    <xf numFmtId="166" fontId="3" fillId="6" borderId="1" xfId="1" applyNumberFormat="1" applyFont="1" applyFill="1" applyBorder="1" applyAlignment="1">
      <alignment vertical="top" wrapText="1"/>
    </xf>
    <xf numFmtId="2" fontId="2" fillId="8" borderId="1" xfId="1" applyNumberFormat="1" applyFont="1" applyFill="1" applyBorder="1" applyAlignment="1">
      <alignment vertical="top" wrapText="1"/>
    </xf>
    <xf numFmtId="165" fontId="2" fillId="0" borderId="1" xfId="1" applyFont="1" applyBorder="1"/>
    <xf numFmtId="166" fontId="2" fillId="8" borderId="1" xfId="1" applyNumberFormat="1" applyFont="1" applyFill="1" applyBorder="1" applyAlignment="1">
      <alignment vertical="top" wrapText="1"/>
    </xf>
    <xf numFmtId="164" fontId="5" fillId="6" borderId="0" xfId="2" applyFont="1" applyFill="1"/>
    <xf numFmtId="0" fontId="0" fillId="6" borderId="0" xfId="0" applyFill="1"/>
    <xf numFmtId="165" fontId="2" fillId="6" borderId="4" xfId="1" applyNumberFormat="1" applyFont="1" applyFill="1" applyBorder="1" applyAlignment="1">
      <alignment vertical="top" wrapText="1"/>
    </xf>
    <xf numFmtId="164" fontId="2" fillId="2" borderId="2" xfId="2" applyFont="1" applyFill="1" applyBorder="1"/>
    <xf numFmtId="164" fontId="0" fillId="0" borderId="0" xfId="2" applyFont="1"/>
    <xf numFmtId="164" fontId="2" fillId="2" borderId="0" xfId="2" applyFont="1" applyFill="1"/>
    <xf numFmtId="0" fontId="4" fillId="0" borderId="0" xfId="0" applyFont="1"/>
    <xf numFmtId="166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43" fontId="0" fillId="0" borderId="0" xfId="0" applyNumberFormat="1"/>
    <xf numFmtId="166" fontId="3" fillId="8" borderId="1" xfId="1" applyNumberFormat="1" applyFont="1" applyFill="1" applyBorder="1" applyAlignment="1">
      <alignment vertical="top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opLeftCell="A10" workbookViewId="0">
      <selection activeCell="C36" sqref="C36"/>
    </sheetView>
  </sheetViews>
  <sheetFormatPr baseColWidth="10" defaultColWidth="9.140625" defaultRowHeight="12.75" x14ac:dyDescent="0.2"/>
  <cols>
    <col min="1" max="5" width="11.42578125" customWidth="1"/>
    <col min="6" max="6" width="38.42578125" customWidth="1"/>
    <col min="7" max="7" width="11.42578125" customWidth="1"/>
    <col min="8" max="8" width="19.42578125" customWidth="1"/>
    <col min="9" max="9" width="18.42578125" customWidth="1"/>
    <col min="10" max="10" width="20" customWidth="1"/>
    <col min="11" max="11" width="11.7109375" bestFit="1" customWidth="1"/>
    <col min="12" max="12" width="18.140625" customWidth="1"/>
    <col min="13" max="13" width="11.42578125" customWidth="1"/>
    <col min="14" max="14" width="16.42578125" customWidth="1"/>
    <col min="15" max="15" width="17.85546875" customWidth="1"/>
    <col min="16" max="16" width="11.42578125" customWidth="1"/>
    <col min="17" max="17" width="15.85546875" customWidth="1"/>
    <col min="18" max="256" width="11.42578125" customWidth="1"/>
  </cols>
  <sheetData>
    <row r="1" spans="1:17" x14ac:dyDescent="0.2">
      <c r="A1" s="4" t="s">
        <v>65</v>
      </c>
      <c r="B1" s="4"/>
      <c r="C1" s="8" t="s">
        <v>13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x14ac:dyDescent="0.2">
      <c r="A2" s="4" t="s">
        <v>14</v>
      </c>
      <c r="B2" s="4"/>
      <c r="C2" s="9" t="s">
        <v>15</v>
      </c>
      <c r="D2" s="4"/>
      <c r="E2" s="4"/>
      <c r="F2" s="4"/>
      <c r="G2" s="4"/>
      <c r="H2" s="4"/>
      <c r="I2" s="4"/>
      <c r="J2" s="40"/>
      <c r="K2" s="4"/>
      <c r="L2" s="4"/>
      <c r="M2" s="4"/>
      <c r="N2" s="4"/>
      <c r="O2" s="4"/>
    </row>
    <row r="3" spans="1:17" x14ac:dyDescent="0.2">
      <c r="A3" s="4" t="s">
        <v>16</v>
      </c>
      <c r="B3" s="4"/>
      <c r="C3" s="7" t="s">
        <v>82</v>
      </c>
      <c r="D3" s="7"/>
      <c r="E3" s="7"/>
      <c r="F3" s="7"/>
      <c r="G3" s="7"/>
      <c r="H3" s="28"/>
      <c r="I3" s="7"/>
      <c r="J3" s="38"/>
      <c r="K3" s="7"/>
      <c r="L3" s="38"/>
      <c r="M3" s="7"/>
      <c r="N3" s="38"/>
      <c r="O3" s="7"/>
      <c r="Q3" s="39"/>
    </row>
    <row r="4" spans="1:17" x14ac:dyDescent="0.2">
      <c r="A4" s="4" t="s">
        <v>17</v>
      </c>
      <c r="B4" s="4"/>
      <c r="C4" s="20" t="s">
        <v>86</v>
      </c>
      <c r="D4" s="20"/>
      <c r="E4" s="20"/>
      <c r="F4" s="20"/>
      <c r="G4" s="20"/>
      <c r="H4" s="20"/>
      <c r="I4" s="20"/>
      <c r="J4" s="20" t="s">
        <v>83</v>
      </c>
      <c r="K4" s="20"/>
      <c r="L4" s="20"/>
      <c r="M4" s="20"/>
      <c r="N4" s="20"/>
      <c r="O4" s="20"/>
    </row>
    <row r="5" spans="1:17" x14ac:dyDescent="0.2">
      <c r="A5" s="1">
        <v>1</v>
      </c>
      <c r="B5" s="1">
        <v>2</v>
      </c>
      <c r="C5" s="1">
        <v>3</v>
      </c>
      <c r="D5" s="1">
        <v>4</v>
      </c>
      <c r="E5" s="1">
        <v>5</v>
      </c>
      <c r="F5" s="50">
        <v>6</v>
      </c>
      <c r="G5" s="50"/>
      <c r="H5" s="21">
        <v>7</v>
      </c>
      <c r="I5" s="21">
        <v>8</v>
      </c>
      <c r="J5" s="21">
        <v>9</v>
      </c>
      <c r="K5" s="21">
        <v>10</v>
      </c>
      <c r="L5" s="21">
        <v>11</v>
      </c>
      <c r="M5" s="21">
        <v>12</v>
      </c>
      <c r="N5" s="21">
        <v>13</v>
      </c>
      <c r="O5" s="21">
        <v>14</v>
      </c>
    </row>
    <row r="6" spans="1:17" ht="38.25" x14ac:dyDescent="0.2">
      <c r="A6" s="5" t="s">
        <v>1</v>
      </c>
      <c r="B6" s="5" t="s">
        <v>69</v>
      </c>
      <c r="C6" s="5" t="s">
        <v>3</v>
      </c>
      <c r="D6" s="5" t="s">
        <v>4</v>
      </c>
      <c r="E6" s="5" t="s">
        <v>0</v>
      </c>
      <c r="F6" s="47" t="s">
        <v>8</v>
      </c>
      <c r="G6" s="47"/>
      <c r="H6" s="46" t="s">
        <v>57</v>
      </c>
      <c r="I6" s="46"/>
      <c r="J6" s="46" t="s">
        <v>9</v>
      </c>
      <c r="K6" s="46"/>
      <c r="L6" s="46" t="s">
        <v>63</v>
      </c>
      <c r="M6" s="46"/>
      <c r="N6" s="5" t="s">
        <v>10</v>
      </c>
      <c r="O6" s="5" t="s">
        <v>11</v>
      </c>
    </row>
    <row r="7" spans="1:17" ht="102" x14ac:dyDescent="0.2">
      <c r="A7" s="1" t="s">
        <v>66</v>
      </c>
      <c r="B7" s="1" t="s">
        <v>2</v>
      </c>
      <c r="C7" s="1" t="s">
        <v>67</v>
      </c>
      <c r="D7" s="1" t="s">
        <v>68</v>
      </c>
      <c r="E7" s="6" t="s">
        <v>19</v>
      </c>
      <c r="F7" s="47"/>
      <c r="G7" s="47"/>
      <c r="H7" s="1" t="s">
        <v>59</v>
      </c>
      <c r="I7" s="1" t="s">
        <v>60</v>
      </c>
      <c r="J7" s="1" t="s">
        <v>59</v>
      </c>
      <c r="K7" s="1" t="s">
        <v>60</v>
      </c>
      <c r="L7" s="1" t="s">
        <v>91</v>
      </c>
      <c r="M7" s="1" t="s">
        <v>12</v>
      </c>
      <c r="N7" s="1" t="s">
        <v>92</v>
      </c>
      <c r="O7" s="1" t="s">
        <v>93</v>
      </c>
    </row>
    <row r="8" spans="1:17" x14ac:dyDescent="0.2">
      <c r="A8" s="17">
        <v>16</v>
      </c>
      <c r="B8" s="17">
        <v>1</v>
      </c>
      <c r="C8" s="17">
        <v>2</v>
      </c>
      <c r="D8" s="17">
        <v>4</v>
      </c>
      <c r="E8" s="17">
        <v>3</v>
      </c>
      <c r="F8" s="49">
        <v>8</v>
      </c>
      <c r="G8" s="49"/>
      <c r="H8" s="17">
        <v>15</v>
      </c>
      <c r="I8" s="17">
        <v>3</v>
      </c>
      <c r="J8" s="17">
        <v>15</v>
      </c>
      <c r="K8" s="17">
        <v>3</v>
      </c>
      <c r="L8" s="17">
        <v>15</v>
      </c>
      <c r="M8" s="17">
        <v>3</v>
      </c>
      <c r="N8" s="17">
        <v>15</v>
      </c>
      <c r="O8" s="17">
        <v>15</v>
      </c>
    </row>
    <row r="9" spans="1:17" ht="38.25" x14ac:dyDescent="0.2">
      <c r="A9" s="1" t="s">
        <v>58</v>
      </c>
      <c r="B9" s="1" t="s">
        <v>58</v>
      </c>
      <c r="C9" s="1" t="s">
        <v>5</v>
      </c>
      <c r="D9" s="1" t="s">
        <v>6</v>
      </c>
      <c r="E9" s="1" t="s">
        <v>6</v>
      </c>
      <c r="F9" s="47" t="s">
        <v>7</v>
      </c>
      <c r="G9" s="47"/>
      <c r="H9" s="1" t="s">
        <v>61</v>
      </c>
      <c r="I9" s="1" t="s">
        <v>6</v>
      </c>
      <c r="J9" s="1" t="s">
        <v>61</v>
      </c>
      <c r="K9" s="1" t="s">
        <v>6</v>
      </c>
      <c r="L9" s="1" t="s">
        <v>62</v>
      </c>
      <c r="M9" s="1" t="s">
        <v>6</v>
      </c>
      <c r="N9" s="1" t="s">
        <v>64</v>
      </c>
      <c r="O9" s="1" t="s">
        <v>6</v>
      </c>
    </row>
    <row r="10" spans="1:17" x14ac:dyDescent="0.2">
      <c r="A10" s="46">
        <v>890701459</v>
      </c>
      <c r="B10" s="46">
        <v>4</v>
      </c>
      <c r="C10" s="46">
        <v>1</v>
      </c>
      <c r="D10" s="46">
        <v>2018</v>
      </c>
      <c r="E10" s="48" t="s">
        <v>18</v>
      </c>
      <c r="F10" s="22" t="s">
        <v>21</v>
      </c>
      <c r="G10" s="10" t="s">
        <v>20</v>
      </c>
      <c r="H10" s="23">
        <v>19593570277</v>
      </c>
      <c r="I10" s="11"/>
      <c r="J10" s="14"/>
      <c r="K10" s="11"/>
      <c r="L10" s="14"/>
      <c r="M10" s="11"/>
      <c r="N10" s="11"/>
      <c r="O10" s="11"/>
    </row>
    <row r="11" spans="1:17" ht="25.5" x14ac:dyDescent="0.2">
      <c r="A11" s="46"/>
      <c r="B11" s="46"/>
      <c r="C11" s="46"/>
      <c r="D11" s="46"/>
      <c r="E11" s="48"/>
      <c r="F11" s="24" t="s">
        <v>23</v>
      </c>
      <c r="G11" s="2" t="s">
        <v>22</v>
      </c>
      <c r="H11" s="33"/>
      <c r="I11" s="3"/>
      <c r="J11" s="3"/>
      <c r="K11" s="3"/>
      <c r="L11" s="16"/>
      <c r="M11" s="3"/>
      <c r="N11" s="16"/>
      <c r="O11" s="25"/>
    </row>
    <row r="12" spans="1:17" x14ac:dyDescent="0.2">
      <c r="A12" s="46"/>
      <c r="B12" s="46"/>
      <c r="C12" s="46"/>
      <c r="D12" s="46"/>
      <c r="E12" s="48"/>
      <c r="F12" s="22" t="s">
        <v>54</v>
      </c>
      <c r="G12" s="10">
        <v>3</v>
      </c>
      <c r="H12" s="11">
        <v>996000000</v>
      </c>
      <c r="I12" s="14">
        <f>+H12*100/H10</f>
        <v>5.0833002149136597</v>
      </c>
      <c r="J12" s="11"/>
      <c r="K12" s="11"/>
      <c r="L12" s="11"/>
      <c r="M12" s="11"/>
      <c r="N12" s="11"/>
      <c r="O12" s="11"/>
    </row>
    <row r="13" spans="1:17" x14ac:dyDescent="0.2">
      <c r="A13" s="46"/>
      <c r="B13" s="46"/>
      <c r="C13" s="46"/>
      <c r="D13" s="46"/>
      <c r="E13" s="48"/>
      <c r="F13" s="26" t="s">
        <v>70</v>
      </c>
      <c r="G13" s="12" t="s">
        <v>24</v>
      </c>
      <c r="H13" s="13">
        <f>+H14+H15+H16+H17</f>
        <v>236000000</v>
      </c>
      <c r="I13" s="15">
        <f>+I14+I15+I16+I17+I18</f>
        <v>1.2044767577506261</v>
      </c>
      <c r="J13" s="15"/>
      <c r="K13" s="15"/>
      <c r="L13" s="15"/>
      <c r="M13" s="15"/>
      <c r="N13" s="13"/>
      <c r="O13" s="13"/>
      <c r="Q13" s="35"/>
    </row>
    <row r="14" spans="1:17" x14ac:dyDescent="0.2">
      <c r="A14" s="46"/>
      <c r="B14" s="46"/>
      <c r="C14" s="46"/>
      <c r="D14" s="46"/>
      <c r="E14" s="48"/>
      <c r="F14" s="24" t="s">
        <v>26</v>
      </c>
      <c r="G14" s="2" t="s">
        <v>25</v>
      </c>
      <c r="H14" s="3">
        <v>100000000</v>
      </c>
      <c r="I14" s="19">
        <f>+H14*100/H10</f>
        <v>0.51037150752145177</v>
      </c>
      <c r="J14" s="16"/>
      <c r="K14" s="19"/>
      <c r="L14" s="3"/>
      <c r="M14" s="18"/>
      <c r="N14" s="3"/>
      <c r="O14" s="3"/>
      <c r="Q14" s="36"/>
    </row>
    <row r="15" spans="1:17" x14ac:dyDescent="0.2">
      <c r="A15" s="46"/>
      <c r="B15" s="46"/>
      <c r="C15" s="46"/>
      <c r="D15" s="46"/>
      <c r="E15" s="48"/>
      <c r="F15" s="24" t="s">
        <v>71</v>
      </c>
      <c r="G15" s="2" t="s">
        <v>27</v>
      </c>
      <c r="H15" s="3">
        <v>50000000</v>
      </c>
      <c r="I15" s="19">
        <f>+H15*100/H10</f>
        <v>0.25518575376072589</v>
      </c>
      <c r="J15" s="3"/>
      <c r="K15" s="19"/>
      <c r="L15" s="3"/>
      <c r="M15" s="18"/>
      <c r="N15" s="3"/>
      <c r="O15" s="3"/>
      <c r="Q15" s="36"/>
    </row>
    <row r="16" spans="1:17" x14ac:dyDescent="0.2">
      <c r="A16" s="46"/>
      <c r="B16" s="46"/>
      <c r="C16" s="46"/>
      <c r="D16" s="46"/>
      <c r="E16" s="48"/>
      <c r="F16" s="24" t="s">
        <v>55</v>
      </c>
      <c r="G16" s="2" t="s">
        <v>28</v>
      </c>
      <c r="H16" s="3">
        <v>50000000</v>
      </c>
      <c r="I16" s="19">
        <f>+H16*100/H10</f>
        <v>0.25518575376072589</v>
      </c>
      <c r="J16" s="3"/>
      <c r="K16" s="19"/>
      <c r="L16" s="3"/>
      <c r="M16" s="18"/>
      <c r="N16" s="3"/>
      <c r="O16" s="3"/>
      <c r="Q16" s="35"/>
    </row>
    <row r="17" spans="1:17" x14ac:dyDescent="0.2">
      <c r="A17" s="46"/>
      <c r="B17" s="46"/>
      <c r="C17" s="46"/>
      <c r="D17" s="46"/>
      <c r="E17" s="48"/>
      <c r="F17" s="24" t="s">
        <v>81</v>
      </c>
      <c r="G17" s="2" t="s">
        <v>29</v>
      </c>
      <c r="H17" s="3">
        <v>36000000</v>
      </c>
      <c r="I17" s="19">
        <f>+H17*100/H10</f>
        <v>0.18373374270772264</v>
      </c>
      <c r="J17" s="3"/>
      <c r="K17" s="19"/>
      <c r="L17" s="3"/>
      <c r="M17" s="18"/>
      <c r="N17" s="3"/>
      <c r="O17" s="3"/>
      <c r="Q17" s="36"/>
    </row>
    <row r="18" spans="1:17" x14ac:dyDescent="0.2">
      <c r="A18" s="46"/>
      <c r="B18" s="46"/>
      <c r="C18" s="46"/>
      <c r="D18" s="46"/>
      <c r="E18" s="48"/>
      <c r="F18" s="24" t="s">
        <v>31</v>
      </c>
      <c r="G18" s="2" t="s">
        <v>32</v>
      </c>
      <c r="H18" s="3">
        <v>0</v>
      </c>
      <c r="I18" s="19">
        <f>+H18*100/H10</f>
        <v>0</v>
      </c>
      <c r="J18" s="3"/>
      <c r="K18" s="19"/>
      <c r="L18" s="3"/>
      <c r="M18" s="18"/>
      <c r="N18" s="3"/>
      <c r="O18" s="3"/>
      <c r="Q18" s="36"/>
    </row>
    <row r="19" spans="1:17" x14ac:dyDescent="0.2">
      <c r="A19" s="46"/>
      <c r="B19" s="46"/>
      <c r="C19" s="46"/>
      <c r="D19" s="46"/>
      <c r="E19" s="48"/>
      <c r="F19" s="26" t="s">
        <v>72</v>
      </c>
      <c r="G19" s="12" t="s">
        <v>30</v>
      </c>
      <c r="H19" s="15">
        <f>+H20+H23+H26+H28+H34+H35</f>
        <v>760000000</v>
      </c>
      <c r="I19" s="15">
        <f>+I20+I23+I26+I28+I34+I35</f>
        <v>3.8788234571630333</v>
      </c>
      <c r="J19" s="15"/>
      <c r="K19" s="15"/>
      <c r="L19" s="13"/>
      <c r="M19" s="15"/>
      <c r="N19" s="15"/>
      <c r="O19" s="13"/>
      <c r="Q19" s="35"/>
    </row>
    <row r="20" spans="1:17" x14ac:dyDescent="0.2">
      <c r="A20" s="46"/>
      <c r="B20" s="46"/>
      <c r="C20" s="46"/>
      <c r="D20" s="46"/>
      <c r="E20" s="48"/>
      <c r="F20" s="24" t="s">
        <v>73</v>
      </c>
      <c r="G20" s="2" t="s">
        <v>33</v>
      </c>
      <c r="H20" s="29">
        <f>SUM(H21:H22)</f>
        <v>180000000</v>
      </c>
      <c r="I20" s="29">
        <f>SUM(I21:I22)</f>
        <v>0.91866871353861324</v>
      </c>
      <c r="J20" s="29"/>
      <c r="K20" s="29"/>
      <c r="L20" s="29"/>
      <c r="M20" s="29"/>
      <c r="N20" s="34"/>
      <c r="O20" s="29"/>
      <c r="Q20" s="36"/>
    </row>
    <row r="21" spans="1:17" x14ac:dyDescent="0.2">
      <c r="A21" s="46"/>
      <c r="B21" s="46"/>
      <c r="C21" s="46"/>
      <c r="D21" s="46"/>
      <c r="E21" s="48"/>
      <c r="F21" s="24" t="s">
        <v>35</v>
      </c>
      <c r="G21" s="2" t="s">
        <v>34</v>
      </c>
      <c r="H21" s="16">
        <v>100000000</v>
      </c>
      <c r="I21" s="16">
        <f>+H21*100/$H$10</f>
        <v>0.51037150752145177</v>
      </c>
      <c r="J21" s="16"/>
      <c r="K21" s="19"/>
      <c r="L21" s="16"/>
      <c r="M21" s="18"/>
      <c r="N21" s="3"/>
      <c r="O21" s="31"/>
      <c r="Q21" s="36"/>
    </row>
    <row r="22" spans="1:17" x14ac:dyDescent="0.2">
      <c r="A22" s="46"/>
      <c r="B22" s="46"/>
      <c r="C22" s="46"/>
      <c r="D22" s="46"/>
      <c r="E22" s="48"/>
      <c r="F22" s="24" t="s">
        <v>56</v>
      </c>
      <c r="G22" s="2" t="s">
        <v>36</v>
      </c>
      <c r="H22" s="16">
        <v>80000000</v>
      </c>
      <c r="I22" s="16">
        <f>+H22*100/$H$10</f>
        <v>0.40829720601716146</v>
      </c>
      <c r="J22" s="16"/>
      <c r="K22" s="19"/>
      <c r="L22" s="16"/>
      <c r="M22" s="18"/>
      <c r="N22" s="3"/>
      <c r="O22" s="31"/>
      <c r="Q22" s="36"/>
    </row>
    <row r="23" spans="1:17" x14ac:dyDescent="0.2">
      <c r="A23" s="46"/>
      <c r="B23" s="46"/>
      <c r="C23" s="46"/>
      <c r="D23" s="46"/>
      <c r="E23" s="48"/>
      <c r="F23" s="24" t="s">
        <v>74</v>
      </c>
      <c r="G23" s="2" t="s">
        <v>37</v>
      </c>
      <c r="H23" s="29">
        <f>SUM(H24:H25)</f>
        <v>200000000</v>
      </c>
      <c r="I23" s="29">
        <f>SUM(I24:I25)</f>
        <v>1.0207430150429035</v>
      </c>
      <c r="J23" s="29"/>
      <c r="K23" s="29"/>
      <c r="L23" s="34"/>
      <c r="M23" s="29"/>
      <c r="N23" s="34"/>
      <c r="O23" s="29"/>
      <c r="Q23" s="36"/>
    </row>
    <row r="24" spans="1:17" x14ac:dyDescent="0.2">
      <c r="A24" s="46"/>
      <c r="B24" s="46"/>
      <c r="C24" s="46"/>
      <c r="D24" s="46"/>
      <c r="E24" s="48"/>
      <c r="F24" s="24" t="s">
        <v>39</v>
      </c>
      <c r="G24" s="2" t="s">
        <v>38</v>
      </c>
      <c r="H24" s="16">
        <v>50000000</v>
      </c>
      <c r="I24" s="16">
        <f>+H24*100/$H$10</f>
        <v>0.25518575376072589</v>
      </c>
      <c r="J24" s="16"/>
      <c r="K24" s="19"/>
      <c r="L24" s="3"/>
      <c r="M24" s="18"/>
      <c r="N24" s="3"/>
      <c r="O24" s="31"/>
      <c r="Q24" s="36"/>
    </row>
    <row r="25" spans="1:17" x14ac:dyDescent="0.2">
      <c r="A25" s="46"/>
      <c r="B25" s="46"/>
      <c r="C25" s="46"/>
      <c r="D25" s="46"/>
      <c r="E25" s="48"/>
      <c r="F25" s="24" t="s">
        <v>40</v>
      </c>
      <c r="G25" s="2" t="s">
        <v>85</v>
      </c>
      <c r="H25" s="16">
        <v>150000000</v>
      </c>
      <c r="I25" s="16">
        <f>+H25*100/$H$10</f>
        <v>0.76555726128217771</v>
      </c>
      <c r="J25" s="16"/>
      <c r="K25" s="19"/>
      <c r="L25" s="3"/>
      <c r="M25" s="18"/>
      <c r="N25" s="3"/>
      <c r="O25" s="31"/>
      <c r="Q25" s="36"/>
    </row>
    <row r="26" spans="1:17" x14ac:dyDescent="0.2">
      <c r="A26" s="46"/>
      <c r="B26" s="46"/>
      <c r="C26" s="46"/>
      <c r="D26" s="46"/>
      <c r="E26" s="48"/>
      <c r="F26" s="24" t="s">
        <v>42</v>
      </c>
      <c r="G26" s="2" t="s">
        <v>41</v>
      </c>
      <c r="H26" s="29">
        <f>+H27</f>
        <v>10000000</v>
      </c>
      <c r="I26" s="29">
        <f>+I27</f>
        <v>5.1037150752145183E-2</v>
      </c>
      <c r="J26" s="29"/>
      <c r="K26" s="29"/>
      <c r="L26" s="29"/>
      <c r="M26" s="29"/>
      <c r="N26" s="34"/>
      <c r="O26" s="29"/>
      <c r="Q26" s="37"/>
    </row>
    <row r="27" spans="1:17" x14ac:dyDescent="0.2">
      <c r="A27" s="46"/>
      <c r="B27" s="46"/>
      <c r="C27" s="46"/>
      <c r="D27" s="46"/>
      <c r="E27" s="48"/>
      <c r="F27" s="24" t="s">
        <v>75</v>
      </c>
      <c r="G27" s="2" t="s">
        <v>43</v>
      </c>
      <c r="H27" s="16">
        <v>10000000</v>
      </c>
      <c r="I27" s="16">
        <f>+H27*100/$H$10</f>
        <v>5.1037150752145183E-2</v>
      </c>
      <c r="J27" s="16"/>
      <c r="K27" s="19"/>
      <c r="L27" s="3"/>
      <c r="M27" s="18"/>
      <c r="N27" s="3"/>
      <c r="O27" s="31"/>
    </row>
    <row r="28" spans="1:17" x14ac:dyDescent="0.2">
      <c r="A28" s="46"/>
      <c r="B28" s="46"/>
      <c r="C28" s="46"/>
      <c r="D28" s="46"/>
      <c r="E28" s="48"/>
      <c r="F28" s="24" t="s">
        <v>76</v>
      </c>
      <c r="G28" s="2" t="s">
        <v>44</v>
      </c>
      <c r="H28" s="27">
        <f>SUM(H29:H33)</f>
        <v>220000000</v>
      </c>
      <c r="I28" s="29">
        <f>SUM(I29:I33)</f>
        <v>1.122817316547194</v>
      </c>
      <c r="J28" s="29"/>
      <c r="K28" s="29"/>
      <c r="L28" s="34"/>
      <c r="M28" s="29"/>
      <c r="N28" s="34"/>
      <c r="O28" s="29"/>
    </row>
    <row r="29" spans="1:17" x14ac:dyDescent="0.2">
      <c r="A29" s="46"/>
      <c r="B29" s="46"/>
      <c r="C29" s="46"/>
      <c r="D29" s="46"/>
      <c r="E29" s="48"/>
      <c r="F29" s="24" t="s">
        <v>46</v>
      </c>
      <c r="G29" s="2" t="s">
        <v>45</v>
      </c>
      <c r="H29" s="16">
        <v>20000000</v>
      </c>
      <c r="I29" s="16">
        <f>+H29*100/$H$10</f>
        <v>0.10207430150429037</v>
      </c>
      <c r="J29" s="16"/>
      <c r="K29" s="19"/>
      <c r="L29" s="3"/>
      <c r="M29" s="18"/>
      <c r="N29" s="3"/>
      <c r="O29" s="31"/>
    </row>
    <row r="30" spans="1:17" x14ac:dyDescent="0.2">
      <c r="A30" s="46"/>
      <c r="B30" s="46"/>
      <c r="C30" s="46"/>
      <c r="D30" s="46"/>
      <c r="E30" s="48"/>
      <c r="F30" s="24" t="s">
        <v>77</v>
      </c>
      <c r="G30" s="2" t="s">
        <v>47</v>
      </c>
      <c r="H30" s="16">
        <v>50000000</v>
      </c>
      <c r="I30" s="16">
        <f t="shared" ref="I30:I35" si="0">+H30*100/$H$10</f>
        <v>0.25518575376072589</v>
      </c>
      <c r="J30" s="16"/>
      <c r="K30" s="19"/>
      <c r="L30" s="3"/>
      <c r="M30" s="18"/>
      <c r="N30" s="3"/>
      <c r="O30" s="31"/>
    </row>
    <row r="31" spans="1:17" x14ac:dyDescent="0.2">
      <c r="A31" s="46"/>
      <c r="B31" s="46"/>
      <c r="C31" s="46"/>
      <c r="D31" s="46"/>
      <c r="E31" s="48"/>
      <c r="F31" s="24" t="s">
        <v>78</v>
      </c>
      <c r="G31" s="2" t="s">
        <v>48</v>
      </c>
      <c r="H31" s="16">
        <v>150000000</v>
      </c>
      <c r="I31" s="16">
        <f t="shared" si="0"/>
        <v>0.76555726128217771</v>
      </c>
      <c r="J31" s="16"/>
      <c r="K31" s="19"/>
      <c r="L31" s="3"/>
      <c r="M31" s="18"/>
      <c r="N31" s="3"/>
      <c r="O31" s="31"/>
    </row>
    <row r="32" spans="1:17" x14ac:dyDescent="0.2">
      <c r="A32" s="46"/>
      <c r="B32" s="46"/>
      <c r="C32" s="46"/>
      <c r="D32" s="46"/>
      <c r="E32" s="48"/>
      <c r="F32" s="24" t="s">
        <v>50</v>
      </c>
      <c r="G32" s="2" t="s">
        <v>49</v>
      </c>
      <c r="H32" s="16">
        <v>0</v>
      </c>
      <c r="I32" s="16">
        <f t="shared" si="0"/>
        <v>0</v>
      </c>
      <c r="J32" s="16"/>
      <c r="K32" s="19"/>
      <c r="L32" s="3"/>
      <c r="M32" s="18"/>
      <c r="N32" s="3"/>
      <c r="O32" s="31"/>
    </row>
    <row r="33" spans="1:15" x14ac:dyDescent="0.2">
      <c r="A33" s="46"/>
      <c r="B33" s="46"/>
      <c r="C33" s="46"/>
      <c r="D33" s="46"/>
      <c r="E33" s="48"/>
      <c r="F33" s="24" t="s">
        <v>31</v>
      </c>
      <c r="G33" s="2" t="s">
        <v>51</v>
      </c>
      <c r="H33" s="16">
        <v>0</v>
      </c>
      <c r="I33" s="16">
        <f t="shared" si="0"/>
        <v>0</v>
      </c>
      <c r="J33" s="16"/>
      <c r="K33" s="19"/>
      <c r="L33" s="3"/>
      <c r="M33" s="18"/>
      <c r="N33" s="3"/>
      <c r="O33" s="31"/>
    </row>
    <row r="34" spans="1:15" x14ac:dyDescent="0.2">
      <c r="A34" s="46"/>
      <c r="B34" s="46"/>
      <c r="C34" s="46"/>
      <c r="D34" s="46"/>
      <c r="E34" s="48"/>
      <c r="F34" s="24" t="s">
        <v>79</v>
      </c>
      <c r="G34" s="2" t="s">
        <v>53</v>
      </c>
      <c r="H34" s="29">
        <v>50000000</v>
      </c>
      <c r="I34" s="29">
        <f>+H34*100/$H$10</f>
        <v>0.25518575376072589</v>
      </c>
      <c r="J34" s="29"/>
      <c r="K34" s="29"/>
      <c r="L34" s="34"/>
      <c r="M34" s="32"/>
      <c r="N34" s="34"/>
      <c r="O34" s="29"/>
    </row>
    <row r="35" spans="1:15" x14ac:dyDescent="0.2">
      <c r="A35" s="46"/>
      <c r="B35" s="46"/>
      <c r="C35" s="46"/>
      <c r="D35" s="46"/>
      <c r="E35" s="48"/>
      <c r="F35" s="24" t="s">
        <v>80</v>
      </c>
      <c r="G35" s="2" t="s">
        <v>52</v>
      </c>
      <c r="H35" s="19">
        <v>100000000</v>
      </c>
      <c r="I35" s="16">
        <f t="shared" si="0"/>
        <v>0.51037150752145177</v>
      </c>
      <c r="J35" s="19"/>
      <c r="K35" s="19"/>
      <c r="L35" s="25"/>
      <c r="M35" s="30"/>
      <c r="N35" s="25"/>
      <c r="O35" s="31"/>
    </row>
    <row r="39" spans="1:15" x14ac:dyDescent="0.2">
      <c r="K39" s="42"/>
    </row>
    <row r="40" spans="1:15" x14ac:dyDescent="0.2">
      <c r="A40" s="45" t="s">
        <v>86</v>
      </c>
      <c r="B40" s="45"/>
      <c r="C40" s="45"/>
      <c r="D40" s="45"/>
      <c r="E40" s="45"/>
      <c r="G40" s="45"/>
      <c r="H40" s="44"/>
      <c r="I40" s="44"/>
      <c r="K40" s="42"/>
      <c r="L40" s="43"/>
      <c r="M40" s="45" t="s">
        <v>88</v>
      </c>
      <c r="N40" s="44"/>
      <c r="O40" s="44"/>
    </row>
    <row r="41" spans="1:15" x14ac:dyDescent="0.2">
      <c r="A41" s="44" t="s">
        <v>84</v>
      </c>
      <c r="B41" s="44"/>
      <c r="C41" s="44"/>
      <c r="D41" s="44"/>
      <c r="E41" s="44"/>
      <c r="G41" s="45"/>
      <c r="H41" s="44"/>
      <c r="I41" s="44"/>
      <c r="L41" s="43"/>
      <c r="M41" s="45" t="s">
        <v>87</v>
      </c>
      <c r="N41" s="44"/>
      <c r="O41" s="44"/>
    </row>
    <row r="42" spans="1:15" x14ac:dyDescent="0.2">
      <c r="L42" s="44"/>
      <c r="M42" s="44"/>
      <c r="N42" s="44"/>
      <c r="O42" s="44"/>
    </row>
    <row r="45" spans="1:15" x14ac:dyDescent="0.2">
      <c r="A45" s="41" t="s">
        <v>89</v>
      </c>
      <c r="J45" s="41"/>
    </row>
    <row r="46" spans="1:15" x14ac:dyDescent="0.2">
      <c r="A46" s="41" t="s">
        <v>90</v>
      </c>
      <c r="J46" s="41"/>
    </row>
  </sheetData>
  <mergeCells count="19">
    <mergeCell ref="F5:G5"/>
    <mergeCell ref="F6:G7"/>
    <mergeCell ref="H6:I6"/>
    <mergeCell ref="J6:K6"/>
    <mergeCell ref="L6:M6"/>
    <mergeCell ref="F9:G9"/>
    <mergeCell ref="A10:A35"/>
    <mergeCell ref="B10:B35"/>
    <mergeCell ref="C10:C35"/>
    <mergeCell ref="D10:D35"/>
    <mergeCell ref="E10:E35"/>
    <mergeCell ref="F8:G8"/>
    <mergeCell ref="L42:O42"/>
    <mergeCell ref="G40:I40"/>
    <mergeCell ref="G41:I41"/>
    <mergeCell ref="A40:E40"/>
    <mergeCell ref="A41:E41"/>
    <mergeCell ref="M40:O40"/>
    <mergeCell ref="M41:O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"/>
  <sheetViews>
    <sheetView tabSelected="1" workbookViewId="0">
      <selection activeCell="Q22" sqref="Q22"/>
    </sheetView>
  </sheetViews>
  <sheetFormatPr baseColWidth="10" defaultColWidth="9.140625" defaultRowHeight="12.75" x14ac:dyDescent="0.2"/>
  <cols>
    <col min="1" max="7" width="11.42578125" customWidth="1"/>
    <col min="8" max="8" width="20.140625" customWidth="1"/>
    <col min="9" max="9" width="14" customWidth="1"/>
    <col min="10" max="10" width="13.42578125" customWidth="1"/>
    <col min="11" max="11" width="11.42578125" customWidth="1"/>
    <col min="12" max="12" width="13.85546875" customWidth="1"/>
    <col min="13" max="13" width="13.5703125" customWidth="1"/>
    <col min="14" max="14" width="12.85546875" customWidth="1"/>
    <col min="15" max="15" width="14.28515625" customWidth="1"/>
    <col min="16" max="16" width="11.42578125" customWidth="1"/>
    <col min="17" max="17" width="21.28515625" customWidth="1"/>
    <col min="18" max="256" width="11.42578125" customWidth="1"/>
  </cols>
  <sheetData>
    <row r="1" spans="1:17" x14ac:dyDescent="0.2">
      <c r="A1" s="4" t="s">
        <v>65</v>
      </c>
      <c r="B1" s="4"/>
      <c r="C1" s="8" t="s">
        <v>13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x14ac:dyDescent="0.2">
      <c r="A2" s="4" t="s">
        <v>14</v>
      </c>
      <c r="B2" s="4"/>
      <c r="C2" s="9" t="s">
        <v>15</v>
      </c>
      <c r="D2" s="4"/>
      <c r="E2" s="4"/>
      <c r="F2" s="4"/>
      <c r="G2" s="4"/>
      <c r="H2" s="4"/>
      <c r="I2" s="4"/>
      <c r="J2" s="40"/>
      <c r="K2" s="4"/>
      <c r="L2" s="4"/>
      <c r="M2" s="4"/>
      <c r="N2" s="4"/>
      <c r="O2" s="4"/>
    </row>
    <row r="3" spans="1:17" x14ac:dyDescent="0.2">
      <c r="A3" s="4" t="s">
        <v>16</v>
      </c>
      <c r="B3" s="4"/>
      <c r="C3" s="7" t="s">
        <v>82</v>
      </c>
      <c r="D3" s="7"/>
      <c r="E3" s="7"/>
      <c r="F3" s="7"/>
      <c r="G3" s="7"/>
      <c r="H3" s="28"/>
      <c r="I3" s="7"/>
      <c r="J3" s="38"/>
      <c r="K3" s="7"/>
      <c r="L3" s="38"/>
      <c r="M3" s="7"/>
      <c r="N3" s="38"/>
      <c r="O3" s="7"/>
    </row>
    <row r="4" spans="1:17" x14ac:dyDescent="0.2">
      <c r="A4" s="4" t="s">
        <v>17</v>
      </c>
      <c r="B4" s="4"/>
      <c r="C4" s="20" t="s">
        <v>86</v>
      </c>
      <c r="D4" s="20"/>
      <c r="E4" s="20"/>
      <c r="F4" s="20"/>
      <c r="G4" s="20"/>
      <c r="H4" s="20"/>
      <c r="I4" s="20"/>
      <c r="J4" s="20" t="s">
        <v>83</v>
      </c>
      <c r="K4" s="20"/>
      <c r="L4" s="20"/>
      <c r="M4" s="20"/>
      <c r="N4" s="20"/>
      <c r="O4" s="20"/>
    </row>
    <row r="5" spans="1:17" x14ac:dyDescent="0.2">
      <c r="A5" s="1">
        <v>1</v>
      </c>
      <c r="B5" s="1">
        <v>2</v>
      </c>
      <c r="C5" s="1">
        <v>3</v>
      </c>
      <c r="D5" s="1">
        <v>4</v>
      </c>
      <c r="E5" s="1">
        <v>5</v>
      </c>
      <c r="F5" s="50">
        <v>6</v>
      </c>
      <c r="G5" s="50"/>
      <c r="H5" s="21">
        <v>7</v>
      </c>
      <c r="I5" s="21">
        <v>8</v>
      </c>
      <c r="J5" s="21">
        <v>9</v>
      </c>
      <c r="K5" s="21">
        <v>10</v>
      </c>
      <c r="L5" s="21">
        <v>11</v>
      </c>
      <c r="M5" s="21">
        <v>12</v>
      </c>
      <c r="N5" s="21">
        <v>13</v>
      </c>
      <c r="O5" s="21">
        <v>14</v>
      </c>
    </row>
    <row r="6" spans="1:17" ht="38.25" x14ac:dyDescent="0.2">
      <c r="A6" s="5" t="s">
        <v>1</v>
      </c>
      <c r="B6" s="5" t="s">
        <v>69</v>
      </c>
      <c r="C6" s="5" t="s">
        <v>3</v>
      </c>
      <c r="D6" s="5" t="s">
        <v>4</v>
      </c>
      <c r="E6" s="5" t="s">
        <v>0</v>
      </c>
      <c r="F6" s="47" t="s">
        <v>8</v>
      </c>
      <c r="G6" s="47"/>
      <c r="H6" s="46" t="s">
        <v>57</v>
      </c>
      <c r="I6" s="46"/>
      <c r="J6" s="46" t="s">
        <v>9</v>
      </c>
      <c r="K6" s="46"/>
      <c r="L6" s="46" t="s">
        <v>63</v>
      </c>
      <c r="M6" s="46"/>
      <c r="N6" s="5" t="s">
        <v>10</v>
      </c>
      <c r="O6" s="5" t="s">
        <v>11</v>
      </c>
    </row>
    <row r="7" spans="1:17" ht="102" x14ac:dyDescent="0.2">
      <c r="A7" s="1" t="s">
        <v>66</v>
      </c>
      <c r="B7" s="1" t="s">
        <v>2</v>
      </c>
      <c r="C7" s="1" t="s">
        <v>67</v>
      </c>
      <c r="D7" s="1" t="s">
        <v>68</v>
      </c>
      <c r="E7" s="6" t="s">
        <v>19</v>
      </c>
      <c r="F7" s="47"/>
      <c r="G7" s="47"/>
      <c r="H7" s="1" t="s">
        <v>59</v>
      </c>
      <c r="I7" s="1" t="s">
        <v>60</v>
      </c>
      <c r="J7" s="1" t="s">
        <v>59</v>
      </c>
      <c r="K7" s="1" t="s">
        <v>60</v>
      </c>
      <c r="L7" s="1" t="s">
        <v>91</v>
      </c>
      <c r="M7" s="1" t="s">
        <v>12</v>
      </c>
      <c r="N7" s="1" t="s">
        <v>92</v>
      </c>
      <c r="O7" s="1" t="s">
        <v>93</v>
      </c>
    </row>
    <row r="8" spans="1:17" x14ac:dyDescent="0.2">
      <c r="A8" s="17">
        <v>16</v>
      </c>
      <c r="B8" s="17">
        <v>1</v>
      </c>
      <c r="C8" s="17">
        <v>2</v>
      </c>
      <c r="D8" s="17">
        <v>4</v>
      </c>
      <c r="E8" s="17">
        <v>3</v>
      </c>
      <c r="F8" s="49">
        <v>8</v>
      </c>
      <c r="G8" s="49"/>
      <c r="H8" s="17">
        <v>15</v>
      </c>
      <c r="I8" s="17">
        <v>3</v>
      </c>
      <c r="J8" s="17">
        <v>15</v>
      </c>
      <c r="K8" s="17">
        <v>3</v>
      </c>
      <c r="L8" s="17">
        <v>15</v>
      </c>
      <c r="M8" s="17">
        <v>3</v>
      </c>
      <c r="N8" s="17">
        <v>15</v>
      </c>
      <c r="O8" s="17">
        <v>15</v>
      </c>
    </row>
    <row r="9" spans="1:17" ht="51" x14ac:dyDescent="0.2">
      <c r="A9" s="1" t="s">
        <v>58</v>
      </c>
      <c r="B9" s="1" t="s">
        <v>58</v>
      </c>
      <c r="C9" s="1" t="s">
        <v>5</v>
      </c>
      <c r="D9" s="1" t="s">
        <v>6</v>
      </c>
      <c r="E9" s="1" t="s">
        <v>6</v>
      </c>
      <c r="F9" s="47" t="s">
        <v>7</v>
      </c>
      <c r="G9" s="47"/>
      <c r="H9" s="1" t="s">
        <v>61</v>
      </c>
      <c r="I9" s="1" t="s">
        <v>6</v>
      </c>
      <c r="J9" s="1" t="s">
        <v>61</v>
      </c>
      <c r="K9" s="1" t="s">
        <v>6</v>
      </c>
      <c r="L9" s="1" t="s">
        <v>62</v>
      </c>
      <c r="M9" s="1" t="s">
        <v>6</v>
      </c>
      <c r="N9" s="1" t="s">
        <v>64</v>
      </c>
      <c r="O9" s="1" t="s">
        <v>6</v>
      </c>
    </row>
    <row r="10" spans="1:17" ht="25.5" x14ac:dyDescent="0.2">
      <c r="A10" s="46">
        <v>890701459</v>
      </c>
      <c r="B10" s="46">
        <v>4</v>
      </c>
      <c r="C10" s="46">
        <v>1</v>
      </c>
      <c r="D10" s="46">
        <v>2019</v>
      </c>
      <c r="E10" s="48" t="s">
        <v>18</v>
      </c>
      <c r="F10" s="22" t="s">
        <v>21</v>
      </c>
      <c r="G10" s="10" t="s">
        <v>20</v>
      </c>
      <c r="H10" s="23">
        <v>21859196670</v>
      </c>
      <c r="I10" s="11"/>
      <c r="J10" s="14"/>
      <c r="K10" s="11"/>
      <c r="L10" s="14"/>
      <c r="M10" s="11"/>
      <c r="N10" s="11"/>
      <c r="O10" s="11"/>
    </row>
    <row r="11" spans="1:17" ht="89.25" x14ac:dyDescent="0.2">
      <c r="A11" s="46"/>
      <c r="B11" s="46"/>
      <c r="C11" s="46"/>
      <c r="D11" s="46"/>
      <c r="E11" s="48"/>
      <c r="F11" s="24" t="s">
        <v>23</v>
      </c>
      <c r="G11" s="2" t="s">
        <v>22</v>
      </c>
      <c r="H11" s="33"/>
      <c r="I11" s="3"/>
      <c r="J11" s="3"/>
      <c r="K11" s="3"/>
      <c r="L11" s="16"/>
      <c r="M11" s="3"/>
      <c r="N11" s="16"/>
      <c r="O11" s="25"/>
    </row>
    <row r="12" spans="1:17" ht="25.5" x14ac:dyDescent="0.2">
      <c r="A12" s="46"/>
      <c r="B12" s="46"/>
      <c r="C12" s="46"/>
      <c r="D12" s="46"/>
      <c r="E12" s="48"/>
      <c r="F12" s="22" t="s">
        <v>54</v>
      </c>
      <c r="G12" s="10">
        <v>3</v>
      </c>
      <c r="H12" s="11">
        <f>+H13+H19</f>
        <v>1092959834</v>
      </c>
      <c r="I12" s="14">
        <f>+H12*100/H10</f>
        <v>5.0000000022873667</v>
      </c>
      <c r="J12" s="11"/>
      <c r="K12" s="11"/>
      <c r="L12" s="11"/>
      <c r="M12" s="11"/>
      <c r="N12" s="11"/>
      <c r="O12" s="11"/>
    </row>
    <row r="13" spans="1:17" ht="63.75" x14ac:dyDescent="0.2">
      <c r="A13" s="46"/>
      <c r="B13" s="46"/>
      <c r="C13" s="46"/>
      <c r="D13" s="46"/>
      <c r="E13" s="48"/>
      <c r="F13" s="26" t="s">
        <v>70</v>
      </c>
      <c r="G13" s="12" t="s">
        <v>24</v>
      </c>
      <c r="H13" s="13">
        <f>+H14+H15+H16+H17</f>
        <v>375000000</v>
      </c>
      <c r="I13" s="15">
        <f>+I14+I15+I16+I17+I18</f>
        <v>1.7155250746915944</v>
      </c>
      <c r="J13" s="15"/>
      <c r="K13" s="15"/>
      <c r="L13" s="15"/>
      <c r="M13" s="15"/>
      <c r="N13" s="13"/>
      <c r="O13" s="13"/>
      <c r="Q13" s="51"/>
    </row>
    <row r="14" spans="1:17" x14ac:dyDescent="0.2">
      <c r="A14" s="46"/>
      <c r="B14" s="46"/>
      <c r="C14" s="46"/>
      <c r="D14" s="46"/>
      <c r="E14" s="48"/>
      <c r="F14" s="24" t="s">
        <v>26</v>
      </c>
      <c r="G14" s="2" t="s">
        <v>25</v>
      </c>
      <c r="H14" s="3">
        <v>100000000</v>
      </c>
      <c r="I14" s="19">
        <f>+H14*100/H10</f>
        <v>0.45747335325109184</v>
      </c>
      <c r="J14" s="16"/>
      <c r="K14" s="19"/>
      <c r="L14" s="3"/>
      <c r="M14" s="18"/>
      <c r="N14" s="3"/>
      <c r="O14" s="3"/>
    </row>
    <row r="15" spans="1:17" ht="25.5" x14ac:dyDescent="0.2">
      <c r="A15" s="46"/>
      <c r="B15" s="46"/>
      <c r="C15" s="46"/>
      <c r="D15" s="46"/>
      <c r="E15" s="48"/>
      <c r="F15" s="24" t="s">
        <v>71</v>
      </c>
      <c r="G15" s="2" t="s">
        <v>27</v>
      </c>
      <c r="H15" s="3">
        <v>170000000</v>
      </c>
      <c r="I15" s="19">
        <f>+H15*100/H10</f>
        <v>0.77770470052685614</v>
      </c>
      <c r="J15" s="3"/>
      <c r="K15" s="19"/>
      <c r="L15" s="3"/>
      <c r="M15" s="18"/>
      <c r="N15" s="3"/>
      <c r="O15" s="3"/>
    </row>
    <row r="16" spans="1:17" ht="25.5" x14ac:dyDescent="0.2">
      <c r="A16" s="46"/>
      <c r="B16" s="46"/>
      <c r="C16" s="46"/>
      <c r="D16" s="46"/>
      <c r="E16" s="48"/>
      <c r="F16" s="24" t="s">
        <v>55</v>
      </c>
      <c r="G16" s="2" t="s">
        <v>28</v>
      </c>
      <c r="H16" s="3">
        <v>70000000</v>
      </c>
      <c r="I16" s="19">
        <f>+H16*100/H10</f>
        <v>0.3202313472757643</v>
      </c>
      <c r="J16" s="3"/>
      <c r="K16" s="19"/>
      <c r="L16" s="3"/>
      <c r="M16" s="18"/>
      <c r="N16" s="3"/>
      <c r="O16" s="3"/>
    </row>
    <row r="17" spans="1:17" ht="25.5" x14ac:dyDescent="0.2">
      <c r="A17" s="46"/>
      <c r="B17" s="46"/>
      <c r="C17" s="46"/>
      <c r="D17" s="46"/>
      <c r="E17" s="48"/>
      <c r="F17" s="24" t="s">
        <v>81</v>
      </c>
      <c r="G17" s="2" t="s">
        <v>29</v>
      </c>
      <c r="H17" s="3">
        <v>35000000</v>
      </c>
      <c r="I17" s="19">
        <f>+H17*100/H10</f>
        <v>0.16011567363788215</v>
      </c>
      <c r="J17" s="3"/>
      <c r="K17" s="19"/>
      <c r="L17" s="3"/>
      <c r="M17" s="18"/>
      <c r="N17" s="3"/>
      <c r="O17" s="3"/>
    </row>
    <row r="18" spans="1:17" x14ac:dyDescent="0.2">
      <c r="A18" s="46"/>
      <c r="B18" s="46"/>
      <c r="C18" s="46"/>
      <c r="D18" s="46"/>
      <c r="E18" s="48"/>
      <c r="F18" s="24" t="s">
        <v>31</v>
      </c>
      <c r="G18" s="2" t="s">
        <v>32</v>
      </c>
      <c r="H18" s="3">
        <v>0</v>
      </c>
      <c r="I18" s="19">
        <f>+H18*100/H10</f>
        <v>0</v>
      </c>
      <c r="J18" s="3"/>
      <c r="K18" s="19"/>
      <c r="L18" s="3"/>
      <c r="M18" s="18"/>
      <c r="N18" s="3"/>
      <c r="O18" s="3"/>
    </row>
    <row r="19" spans="1:17" ht="51" x14ac:dyDescent="0.2">
      <c r="A19" s="46"/>
      <c r="B19" s="46"/>
      <c r="C19" s="46"/>
      <c r="D19" s="46"/>
      <c r="E19" s="48"/>
      <c r="F19" s="26" t="s">
        <v>72</v>
      </c>
      <c r="G19" s="12" t="s">
        <v>30</v>
      </c>
      <c r="H19" s="15">
        <f>+H20+H23+H26+H28+H34+H35</f>
        <v>717959834</v>
      </c>
      <c r="I19" s="15">
        <f>+I20+I23+I26+I28+I34+I35</f>
        <v>3.2844749275957725</v>
      </c>
      <c r="J19" s="15"/>
      <c r="K19" s="15"/>
      <c r="L19" s="13"/>
      <c r="M19" s="15"/>
      <c r="N19" s="15"/>
      <c r="O19" s="13"/>
    </row>
    <row r="20" spans="1:17" ht="25.5" x14ac:dyDescent="0.2">
      <c r="A20" s="46"/>
      <c r="B20" s="46"/>
      <c r="C20" s="46"/>
      <c r="D20" s="46"/>
      <c r="E20" s="48"/>
      <c r="F20" s="24" t="s">
        <v>73</v>
      </c>
      <c r="G20" s="2" t="s">
        <v>33</v>
      </c>
      <c r="H20" s="29">
        <f>+H21+H22</f>
        <v>180000000</v>
      </c>
      <c r="I20" s="29">
        <f>SUM(I21:I22)</f>
        <v>0.82345203585196525</v>
      </c>
      <c r="J20" s="29"/>
      <c r="K20" s="29"/>
      <c r="L20" s="29"/>
      <c r="M20" s="29"/>
      <c r="N20" s="34"/>
      <c r="O20" s="29"/>
      <c r="Q20" s="51"/>
    </row>
    <row r="21" spans="1:17" ht="38.25" x14ac:dyDescent="0.2">
      <c r="A21" s="46"/>
      <c r="B21" s="46"/>
      <c r="C21" s="46"/>
      <c r="D21" s="46"/>
      <c r="E21" s="48"/>
      <c r="F21" s="24" t="s">
        <v>35</v>
      </c>
      <c r="G21" s="2" t="s">
        <v>34</v>
      </c>
      <c r="H21" s="16">
        <v>100000000</v>
      </c>
      <c r="I21" s="16">
        <f>+H21*100/$H$10</f>
        <v>0.45747335325109184</v>
      </c>
      <c r="J21" s="16"/>
      <c r="K21" s="19"/>
      <c r="L21" s="16"/>
      <c r="M21" s="18"/>
      <c r="N21" s="3"/>
      <c r="O21" s="31"/>
    </row>
    <row r="22" spans="1:17" ht="25.5" x14ac:dyDescent="0.2">
      <c r="A22" s="46"/>
      <c r="B22" s="46"/>
      <c r="C22" s="46"/>
      <c r="D22" s="46"/>
      <c r="E22" s="48"/>
      <c r="F22" s="24" t="s">
        <v>56</v>
      </c>
      <c r="G22" s="2" t="s">
        <v>36</v>
      </c>
      <c r="H22" s="16">
        <v>80000000</v>
      </c>
      <c r="I22" s="16">
        <f>+H22*100/$H$10</f>
        <v>0.36597868260087346</v>
      </c>
      <c r="J22" s="16"/>
      <c r="K22" s="19"/>
      <c r="L22" s="16"/>
      <c r="M22" s="18"/>
      <c r="N22" s="3"/>
      <c r="O22" s="31"/>
    </row>
    <row r="23" spans="1:17" ht="63.75" x14ac:dyDescent="0.2">
      <c r="A23" s="46"/>
      <c r="B23" s="46"/>
      <c r="C23" s="46"/>
      <c r="D23" s="46"/>
      <c r="E23" s="48"/>
      <c r="F23" s="24" t="s">
        <v>74</v>
      </c>
      <c r="G23" s="2" t="s">
        <v>37</v>
      </c>
      <c r="H23" s="29">
        <v>200000000</v>
      </c>
      <c r="I23" s="29">
        <f>SUM(I24:I25)</f>
        <v>0.91494670650218368</v>
      </c>
      <c r="J23" s="29"/>
      <c r="K23" s="29"/>
      <c r="L23" s="34"/>
      <c r="M23" s="29"/>
      <c r="N23" s="34"/>
      <c r="O23" s="29"/>
    </row>
    <row r="24" spans="1:17" ht="25.5" x14ac:dyDescent="0.2">
      <c r="A24" s="46"/>
      <c r="B24" s="46"/>
      <c r="C24" s="46"/>
      <c r="D24" s="46"/>
      <c r="E24" s="48"/>
      <c r="F24" s="24" t="s">
        <v>39</v>
      </c>
      <c r="G24" s="2" t="s">
        <v>38</v>
      </c>
      <c r="H24" s="16">
        <v>50000000</v>
      </c>
      <c r="I24" s="16">
        <f>+H24*100/$H$10</f>
        <v>0.22873667662554592</v>
      </c>
      <c r="J24" s="16"/>
      <c r="K24" s="19"/>
      <c r="L24" s="3"/>
      <c r="M24" s="18"/>
      <c r="N24" s="3"/>
      <c r="O24" s="31"/>
    </row>
    <row r="25" spans="1:17" ht="51" x14ac:dyDescent="0.2">
      <c r="A25" s="46"/>
      <c r="B25" s="46"/>
      <c r="C25" s="46"/>
      <c r="D25" s="46"/>
      <c r="E25" s="48"/>
      <c r="F25" s="24" t="s">
        <v>40</v>
      </c>
      <c r="G25" s="2" t="s">
        <v>85</v>
      </c>
      <c r="H25" s="16">
        <v>150000000</v>
      </c>
      <c r="I25" s="16">
        <f>+H25*100/$H$10</f>
        <v>0.68621002987663771</v>
      </c>
      <c r="J25" s="16"/>
      <c r="K25" s="19"/>
      <c r="L25" s="3"/>
      <c r="M25" s="18"/>
      <c r="N25" s="3"/>
      <c r="O25" s="31"/>
    </row>
    <row r="26" spans="1:17" ht="51" x14ac:dyDescent="0.2">
      <c r="A26" s="46"/>
      <c r="B26" s="46"/>
      <c r="C26" s="46"/>
      <c r="D26" s="46"/>
      <c r="E26" s="48"/>
      <c r="F26" s="24" t="s">
        <v>42</v>
      </c>
      <c r="G26" s="2" t="s">
        <v>41</v>
      </c>
      <c r="H26" s="29">
        <f>+H27</f>
        <v>7959834</v>
      </c>
      <c r="I26" s="29">
        <f>+I27</f>
        <v>3.641411951302051E-2</v>
      </c>
      <c r="J26" s="29"/>
      <c r="K26" s="29"/>
      <c r="L26" s="29"/>
      <c r="M26" s="29"/>
      <c r="N26" s="34"/>
      <c r="O26" s="29"/>
    </row>
    <row r="27" spans="1:17" ht="25.5" x14ac:dyDescent="0.2">
      <c r="A27" s="46"/>
      <c r="B27" s="46"/>
      <c r="C27" s="46"/>
      <c r="D27" s="46"/>
      <c r="E27" s="48"/>
      <c r="F27" s="24" t="s">
        <v>75</v>
      </c>
      <c r="G27" s="2" t="s">
        <v>43</v>
      </c>
      <c r="H27" s="16">
        <v>7959834</v>
      </c>
      <c r="I27" s="16">
        <f>+H27*100/$H$10</f>
        <v>3.641411951302051E-2</v>
      </c>
      <c r="J27" s="16"/>
      <c r="K27" s="19"/>
      <c r="L27" s="3"/>
      <c r="M27" s="18"/>
      <c r="N27" s="3"/>
      <c r="O27" s="31"/>
    </row>
    <row r="28" spans="1:17" ht="38.25" x14ac:dyDescent="0.2">
      <c r="A28" s="46"/>
      <c r="B28" s="46"/>
      <c r="C28" s="46"/>
      <c r="D28" s="46"/>
      <c r="E28" s="48"/>
      <c r="F28" s="24" t="s">
        <v>76</v>
      </c>
      <c r="G28" s="2" t="s">
        <v>44</v>
      </c>
      <c r="H28" s="27">
        <f>+H29+H30+H31</f>
        <v>180000000</v>
      </c>
      <c r="I28" s="29">
        <f>SUM(I29:I33)</f>
        <v>0.82345203585196525</v>
      </c>
      <c r="J28" s="29"/>
      <c r="K28" s="29"/>
      <c r="L28" s="34"/>
      <c r="M28" s="29"/>
      <c r="N28" s="34"/>
      <c r="O28" s="29"/>
    </row>
    <row r="29" spans="1:17" ht="38.25" x14ac:dyDescent="0.2">
      <c r="A29" s="46"/>
      <c r="B29" s="46"/>
      <c r="C29" s="46"/>
      <c r="D29" s="46"/>
      <c r="E29" s="48"/>
      <c r="F29" s="24" t="s">
        <v>46</v>
      </c>
      <c r="G29" s="2" t="s">
        <v>45</v>
      </c>
      <c r="H29" s="16">
        <v>20000000</v>
      </c>
      <c r="I29" s="16">
        <f>+H29*100/$H$10</f>
        <v>9.1494670650218365E-2</v>
      </c>
      <c r="J29" s="16"/>
      <c r="K29" s="19"/>
      <c r="L29" s="3"/>
      <c r="M29" s="18"/>
      <c r="N29" s="3"/>
      <c r="O29" s="31"/>
    </row>
    <row r="30" spans="1:17" ht="38.25" x14ac:dyDescent="0.2">
      <c r="A30" s="46"/>
      <c r="B30" s="46"/>
      <c r="C30" s="46"/>
      <c r="D30" s="46"/>
      <c r="E30" s="48"/>
      <c r="F30" s="24" t="s">
        <v>77</v>
      </c>
      <c r="G30" s="2" t="s">
        <v>47</v>
      </c>
      <c r="H30" s="16">
        <v>10000000</v>
      </c>
      <c r="I30" s="16">
        <f t="shared" ref="I30:I35" si="0">+H30*100/$H$10</f>
        <v>4.5747335325109183E-2</v>
      </c>
      <c r="J30" s="16"/>
      <c r="K30" s="19"/>
      <c r="L30" s="3"/>
      <c r="M30" s="18"/>
      <c r="N30" s="3"/>
      <c r="O30" s="31"/>
    </row>
    <row r="31" spans="1:17" ht="51" x14ac:dyDescent="0.2">
      <c r="A31" s="46"/>
      <c r="B31" s="46"/>
      <c r="C31" s="46"/>
      <c r="D31" s="46"/>
      <c r="E31" s="48"/>
      <c r="F31" s="24" t="s">
        <v>78</v>
      </c>
      <c r="G31" s="2" t="s">
        <v>48</v>
      </c>
      <c r="H31" s="16">
        <v>150000000</v>
      </c>
      <c r="I31" s="16">
        <f t="shared" si="0"/>
        <v>0.68621002987663771</v>
      </c>
      <c r="J31" s="16"/>
      <c r="K31" s="19"/>
      <c r="L31" s="3"/>
      <c r="M31" s="18"/>
      <c r="N31" s="3"/>
      <c r="O31" s="31"/>
    </row>
    <row r="32" spans="1:17" ht="51" x14ac:dyDescent="0.2">
      <c r="A32" s="46"/>
      <c r="B32" s="46"/>
      <c r="C32" s="46"/>
      <c r="D32" s="46"/>
      <c r="E32" s="48"/>
      <c r="F32" s="24" t="s">
        <v>50</v>
      </c>
      <c r="G32" s="2" t="s">
        <v>49</v>
      </c>
      <c r="H32" s="16">
        <v>0</v>
      </c>
      <c r="I32" s="16">
        <f t="shared" si="0"/>
        <v>0</v>
      </c>
      <c r="J32" s="16"/>
      <c r="K32" s="19"/>
      <c r="L32" s="3"/>
      <c r="M32" s="18"/>
      <c r="N32" s="3"/>
      <c r="O32" s="31"/>
    </row>
    <row r="33" spans="1:15" x14ac:dyDescent="0.2">
      <c r="A33" s="46"/>
      <c r="B33" s="46"/>
      <c r="C33" s="46"/>
      <c r="D33" s="46"/>
      <c r="E33" s="48"/>
      <c r="F33" s="24" t="s">
        <v>31</v>
      </c>
      <c r="G33" s="2" t="s">
        <v>51</v>
      </c>
      <c r="H33" s="16">
        <v>0</v>
      </c>
      <c r="I33" s="16">
        <f t="shared" si="0"/>
        <v>0</v>
      </c>
      <c r="J33" s="16"/>
      <c r="K33" s="19"/>
      <c r="L33" s="3"/>
      <c r="M33" s="18"/>
      <c r="N33" s="3"/>
      <c r="O33" s="31"/>
    </row>
    <row r="34" spans="1:15" ht="63.75" x14ac:dyDescent="0.2">
      <c r="A34" s="46"/>
      <c r="B34" s="46"/>
      <c r="C34" s="46"/>
      <c r="D34" s="46"/>
      <c r="E34" s="48"/>
      <c r="F34" s="24" t="s">
        <v>79</v>
      </c>
      <c r="G34" s="2" t="s">
        <v>53</v>
      </c>
      <c r="H34" s="29">
        <v>50000000</v>
      </c>
      <c r="I34" s="29">
        <f>+H34*100/$H$10</f>
        <v>0.22873667662554592</v>
      </c>
      <c r="J34" s="29"/>
      <c r="K34" s="29"/>
      <c r="L34" s="34"/>
      <c r="M34" s="32"/>
      <c r="N34" s="34"/>
      <c r="O34" s="29"/>
    </row>
    <row r="35" spans="1:15" ht="51" x14ac:dyDescent="0.2">
      <c r="A35" s="46"/>
      <c r="B35" s="46"/>
      <c r="C35" s="46"/>
      <c r="D35" s="46"/>
      <c r="E35" s="48"/>
      <c r="F35" s="24" t="s">
        <v>80</v>
      </c>
      <c r="G35" s="2" t="s">
        <v>52</v>
      </c>
      <c r="H35" s="29">
        <v>100000000</v>
      </c>
      <c r="I35" s="29">
        <f t="shared" si="0"/>
        <v>0.45747335325109184</v>
      </c>
      <c r="J35" s="29"/>
      <c r="K35" s="29"/>
      <c r="L35" s="34"/>
      <c r="M35" s="32"/>
      <c r="N35" s="34"/>
      <c r="O35" s="52"/>
    </row>
    <row r="39" spans="1:15" x14ac:dyDescent="0.2">
      <c r="K39" s="42"/>
    </row>
    <row r="40" spans="1:15" x14ac:dyDescent="0.2">
      <c r="A40" s="45" t="s">
        <v>86</v>
      </c>
      <c r="B40" s="45"/>
      <c r="C40" s="45"/>
      <c r="D40" s="45"/>
      <c r="E40" s="45"/>
      <c r="G40" s="45"/>
      <c r="H40" s="44"/>
      <c r="I40" s="44"/>
      <c r="K40" s="42"/>
      <c r="L40" s="43"/>
      <c r="M40" s="45" t="s">
        <v>88</v>
      </c>
      <c r="N40" s="44"/>
      <c r="O40" s="44"/>
    </row>
    <row r="41" spans="1:15" x14ac:dyDescent="0.2">
      <c r="A41" s="44" t="s">
        <v>84</v>
      </c>
      <c r="B41" s="44"/>
      <c r="C41" s="44"/>
      <c r="D41" s="44"/>
      <c r="E41" s="44"/>
      <c r="G41" s="45"/>
      <c r="H41" s="44"/>
      <c r="I41" s="44"/>
      <c r="L41" s="43"/>
      <c r="M41" s="45" t="s">
        <v>87</v>
      </c>
      <c r="N41" s="44"/>
      <c r="O41" s="44"/>
    </row>
    <row r="42" spans="1:15" x14ac:dyDescent="0.2">
      <c r="L42" s="44"/>
      <c r="M42" s="44"/>
      <c r="N42" s="44"/>
      <c r="O42" s="44"/>
    </row>
    <row r="45" spans="1:15" x14ac:dyDescent="0.2">
      <c r="A45" s="41" t="s">
        <v>89</v>
      </c>
      <c r="J45" s="41"/>
    </row>
    <row r="46" spans="1:15" x14ac:dyDescent="0.2">
      <c r="A46" s="41" t="s">
        <v>90</v>
      </c>
      <c r="J46" s="41"/>
    </row>
  </sheetData>
  <mergeCells count="19">
    <mergeCell ref="L42:O42"/>
    <mergeCell ref="A40:E40"/>
    <mergeCell ref="G40:I40"/>
    <mergeCell ref="M40:O40"/>
    <mergeCell ref="A41:E41"/>
    <mergeCell ref="G41:I41"/>
    <mergeCell ref="M41:O41"/>
    <mergeCell ref="F8:G8"/>
    <mergeCell ref="F9:G9"/>
    <mergeCell ref="A10:A35"/>
    <mergeCell ref="B10:B35"/>
    <mergeCell ref="C10:C35"/>
    <mergeCell ref="D10:D35"/>
    <mergeCell ref="E10:E35"/>
    <mergeCell ref="F5:G5"/>
    <mergeCell ref="F6:G7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ASIGNACION PTO.2018</vt:lpstr>
      <vt:lpstr>ASIGNACION PTO-2019</vt:lpstr>
    </vt:vector>
  </TitlesOfParts>
  <Company>SECRETARIA DE SALUD TOLIMA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Institucional</dc:creator>
  <cp:lastModifiedBy>Financiera1 FI. Financiera1</cp:lastModifiedBy>
  <cp:lastPrinted>2017-10-24T15:22:06Z</cp:lastPrinted>
  <dcterms:created xsi:type="dcterms:W3CDTF">2000-09-19T22:06:26Z</dcterms:created>
  <dcterms:modified xsi:type="dcterms:W3CDTF">2019-01-09T21:53:58Z</dcterms:modified>
</cp:coreProperties>
</file>